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ITEC\SEMESTRE VII\CONTABILIDAD Y PRESUPUESTO PUBLICO\"/>
    </mc:Choice>
  </mc:AlternateContent>
  <bookViews>
    <workbookView xWindow="-120" yWindow="-120" windowWidth="24240" windowHeight="13020"/>
  </bookViews>
  <sheets>
    <sheet name="PORTADA" sheetId="7" r:id="rId1"/>
    <sheet name="TALLER" sheetId="1" r:id="rId2"/>
    <sheet name="DESARROLLO" sheetId="2" r:id="rId3"/>
    <sheet name="BALANCE DE PRUEBA" sheetId="6" r:id="rId4"/>
    <sheet name="BALANCE GENERAL" sheetId="5" r:id="rId5"/>
    <sheet name="ESTADO DE RESULTADOS" sheetId="3" r:id="rId6"/>
  </sheets>
  <definedNames>
    <definedName name="_xlnm._FilterDatabase" localSheetId="2" hidden="1">DESARROLLO!$A$4:$I$4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" l="1"/>
  <c r="D21" i="6"/>
  <c r="D20" i="6"/>
  <c r="D19" i="6"/>
  <c r="C18" i="6"/>
  <c r="C17" i="6"/>
  <c r="C16" i="6"/>
  <c r="C15" i="6"/>
  <c r="C14" i="6"/>
  <c r="C13" i="6"/>
  <c r="C12" i="6"/>
  <c r="C11" i="6"/>
  <c r="C10" i="6"/>
  <c r="C9" i="6"/>
  <c r="D13" i="5"/>
  <c r="D12" i="5"/>
  <c r="D10" i="5" s="1"/>
  <c r="C8" i="6"/>
  <c r="D23" i="5"/>
  <c r="D9" i="3"/>
  <c r="D8" i="3" s="1"/>
  <c r="D16" i="3"/>
  <c r="D19" i="3"/>
  <c r="D18" i="3"/>
  <c r="C32" i="6" l="1"/>
  <c r="D32" i="6"/>
  <c r="D13" i="3"/>
  <c r="D37" i="5"/>
  <c r="D31" i="5"/>
  <c r="D32" i="5"/>
  <c r="D20" i="5"/>
  <c r="D30" i="5"/>
  <c r="D21" i="5"/>
  <c r="D11" i="5"/>
  <c r="D15" i="5"/>
  <c r="C111" i="2"/>
  <c r="D111" i="2"/>
  <c r="C62" i="2"/>
  <c r="C54" i="2"/>
  <c r="D34" i="5" l="1"/>
  <c r="D18" i="5"/>
  <c r="D26" i="5"/>
  <c r="D136" i="2"/>
  <c r="D128" i="2"/>
  <c r="D119" i="2"/>
  <c r="C103" i="2"/>
  <c r="C94" i="2"/>
  <c r="C86" i="2"/>
  <c r="D10" i="3" l="1"/>
  <c r="D39" i="3" s="1"/>
  <c r="D38" i="5" s="1"/>
  <c r="D40" i="5" s="1"/>
  <c r="D41" i="5" s="1"/>
</calcChain>
</file>

<file path=xl/sharedStrings.xml><?xml version="1.0" encoding="utf-8"?>
<sst xmlns="http://schemas.openxmlformats.org/spreadsheetml/2006/main" count="266" uniqueCount="141">
  <si>
    <t>CONTABILIDAD Y PRESUPUESTO PÚBLICO  </t>
  </si>
  <si>
    <t>Taller semana 7 </t>
  </si>
  <si>
    <t>Taller Preparación de estados financieros entidad sector público </t>
  </si>
  <si>
    <t>1. Identifique los códigos de cuentas contables (en un nivel de cuatro dígitos como mínimo), los nombres para el registro en comprobantes,realice balance de prueba y estados financieros. </t>
  </si>
  <si>
    <t>Nota: Realice contabilidad de causación. </t>
  </si>
  <si>
    <t>Una entidad  pública  denominada Alcaldía de Sasaima tiene como saldos iniciales los siguientes valores: </t>
  </si>
  <si>
    <t>Cuentas corrientes 1.250.000,  Derechos en contratos derivados 34.180  titulos de tesorería TES 4.905.000, rentas por cobrar 145.380, transferencias por cobrar $ 456,389, mercancías en existencia $ 54.456,   semovientes 360.000, propiedades de inversión-maquinaria y equipo  $ 14.480, Bienes de  arte y cultura -Joyas $ 1.726.000, capital fiscal: hallar el valor.</t>
  </si>
  <si>
    <t>1. Vende productos forestales  a credito por valor de $ 820.000 </t>
  </si>
  <si>
    <t>2. Vende productos avícolas  al contado por 150.000 y recauda el valor en caja. </t>
  </si>
  <si>
    <t>3. Recibe 93.000 por ingresos de juegos en línea , por transferencia bancaria. </t>
  </si>
  <si>
    <t>4. Compra una hemeroteca  por valor de 160.000 con dinero de préstamos en el exterior.  </t>
  </si>
  <si>
    <t>5. Recibe 134.000 por ingresos publicidad y propaganda  , por trasferencia bancaria. </t>
  </si>
  <si>
    <t>6. Paga por concepto de concursos y licitaciones  $ 56.800 con transferencia bancaria. </t>
  </si>
  <si>
    <t>7. Paga por concepto de impuesto sobre aduana y recargos   $ 76.900 con transferencia bancaria. </t>
  </si>
  <si>
    <t>8. Compra un bien arqueológico  por   $ 580.000 con dinero de prestamos nacionales. </t>
  </si>
  <si>
    <t>9. Adquisición de un inmueble en leasing financiero  , con financiación a corto plazo nacional por 950.000 </t>
  </si>
  <si>
    <t>10. Endeudamiento para la construcción de un puente con un banco del exterior, a largo plazo. Por 1.325.000 </t>
  </si>
  <si>
    <t>11. Paga servicios públicos por $ 45.750 con transferencia bancaria.</t>
  </si>
  <si>
    <t>CUENTA</t>
  </si>
  <si>
    <t>CONCEPTO</t>
  </si>
  <si>
    <t xml:space="preserve">DEBE </t>
  </si>
  <si>
    <t>CREDITO</t>
  </si>
  <si>
    <t>BANCOS</t>
  </si>
  <si>
    <t>CTA CORRIENTE</t>
  </si>
  <si>
    <t>APORTES SOCIALES</t>
  </si>
  <si>
    <t>DERE CONTRA DERIV</t>
  </si>
  <si>
    <t>TITULOS TESORERIA</t>
  </si>
  <si>
    <t>TRANSFERENCIAS X COBRAR</t>
  </si>
  <si>
    <t>RENTAS X COBRAR</t>
  </si>
  <si>
    <t>MCIAS EN EXISTENCIAS</t>
  </si>
  <si>
    <t>SEMOVIENTES</t>
  </si>
  <si>
    <t>De propiedades, planta y equipo</t>
  </si>
  <si>
    <t>Bienes de arte y cultura</t>
  </si>
  <si>
    <t>AL AZAR Y JUEGOS</t>
  </si>
  <si>
    <t>CLIENTES</t>
  </si>
  <si>
    <t>PRODUCTOS FORESTALES</t>
  </si>
  <si>
    <t>PRODUCTOS AVICOLAS</t>
  </si>
  <si>
    <t>COMPRA HEMEROTECA</t>
  </si>
  <si>
    <t>BANCOS DEL EXTERIOR</t>
  </si>
  <si>
    <t>CAJA</t>
  </si>
  <si>
    <t>PUBLICIDAD</t>
  </si>
  <si>
    <t>PAGO CONSURSOS Y LICITACIONES</t>
  </si>
  <si>
    <t>,</t>
  </si>
  <si>
    <t>PAGO IMPUESTOS ADUANA</t>
  </si>
  <si>
    <t>PRESTAMOS NACIONALES</t>
  </si>
  <si>
    <t>COMPRA INMUEBLE</t>
  </si>
  <si>
    <t>BANCOS EXTERIOR</t>
  </si>
  <si>
    <t>PAGO SERVICIOS PUBLICOS</t>
  </si>
  <si>
    <t>IMPUESTOS</t>
  </si>
  <si>
    <t>ALCALDIA DE SASAIMA</t>
  </si>
  <si>
    <t>ACTIVOS</t>
  </si>
  <si>
    <t>TOTAL ACTIVOS</t>
  </si>
  <si>
    <t>Leasing Financiero</t>
  </si>
  <si>
    <t>OTROS ACTIVOS</t>
  </si>
  <si>
    <t>BIEN ARQUEOLOGICO</t>
  </si>
  <si>
    <t>BANCO</t>
  </si>
  <si>
    <t>ESTADO DE RESULTADOS INTEGRAL</t>
  </si>
  <si>
    <t>Valor expresado en pesos</t>
  </si>
  <si>
    <t>INGRESOS</t>
  </si>
  <si>
    <t>Ingresos Actividades Ordinarias</t>
  </si>
  <si>
    <t>Comercio al por mayor y detal</t>
  </si>
  <si>
    <t>Comercio al por mayor y detal Regi Simpli</t>
  </si>
  <si>
    <t>GASTOS OPERACIONALES</t>
  </si>
  <si>
    <t>Gastos de personal</t>
  </si>
  <si>
    <t>Honorarios</t>
  </si>
  <si>
    <t>Impuestos</t>
  </si>
  <si>
    <t>Seguros</t>
  </si>
  <si>
    <t>Servicios</t>
  </si>
  <si>
    <t>Gastos legales</t>
  </si>
  <si>
    <t>Adecuación e instalación</t>
  </si>
  <si>
    <t>Diversos</t>
  </si>
  <si>
    <t>Gastos de viaje</t>
  </si>
  <si>
    <t>Otros Gastos</t>
  </si>
  <si>
    <t>OTROS INGRESOS</t>
  </si>
  <si>
    <t>Financieros</t>
  </si>
  <si>
    <t>GASTOS NO OPERACIONALES</t>
  </si>
  <si>
    <t>Impuesto de renta y complementarios</t>
  </si>
  <si>
    <t>COSTOS DE VENTAS</t>
  </si>
  <si>
    <t>Costo de mercancia vendida</t>
  </si>
  <si>
    <t>SUPERAVIT (DEFICIT) DEL EJERCICIO</t>
  </si>
  <si>
    <t>ESTADO DE SITUACION FINANCIERA</t>
  </si>
  <si>
    <t>800094752-5</t>
  </si>
  <si>
    <t>Valor expresado en peso colombiano</t>
  </si>
  <si>
    <t>Efectivo y equivalentes de Efectivo</t>
  </si>
  <si>
    <t>Deudores comerciales y cuentas por cobrar</t>
  </si>
  <si>
    <t>Clientes Nacionales</t>
  </si>
  <si>
    <t>Anticipo de impuestos y o contribuciones</t>
  </si>
  <si>
    <t>Inventarios</t>
  </si>
  <si>
    <t>Caja</t>
  </si>
  <si>
    <t>Bancos</t>
  </si>
  <si>
    <t>Maquinaria</t>
  </si>
  <si>
    <t>Edificios</t>
  </si>
  <si>
    <t>Semovientes</t>
  </si>
  <si>
    <t>Bienes de Arte y Cultura</t>
  </si>
  <si>
    <t>Propiedad planta y equipo</t>
  </si>
  <si>
    <t>A 31 DE DICIEMBRE</t>
  </si>
  <si>
    <t>PASIVO</t>
  </si>
  <si>
    <t>Bancos Nacionales</t>
  </si>
  <si>
    <t>Bancos del Exterior</t>
  </si>
  <si>
    <t>TOTAL PASIVO</t>
  </si>
  <si>
    <t>PATRIMONIO</t>
  </si>
  <si>
    <t>Capital Social</t>
  </si>
  <si>
    <t>Utilidad(-)/Perdida del ejercicio(+)</t>
  </si>
  <si>
    <t>TOTAL PATRIMONIO</t>
  </si>
  <si>
    <t>TOTAL PASIVO + PATRIMONIO</t>
  </si>
  <si>
    <t>Representante Legal</t>
  </si>
  <si>
    <t>BALANCE DE PRUEBA</t>
  </si>
  <si>
    <t>COD</t>
  </si>
  <si>
    <t>CUENTAS</t>
  </si>
  <si>
    <t>DEBITO</t>
  </si>
  <si>
    <t>Titulos</t>
  </si>
  <si>
    <t>Clientes</t>
  </si>
  <si>
    <t>Mcias no fab por la empresa</t>
  </si>
  <si>
    <t>Maquinaria y equipos</t>
  </si>
  <si>
    <t>Construcciones y Edificaciones</t>
  </si>
  <si>
    <t>Cuenta Corriente</t>
  </si>
  <si>
    <t>Derechos en Contratos</t>
  </si>
  <si>
    <t>Titulos de Tesoreria</t>
  </si>
  <si>
    <t>arriendos por cobrar</t>
  </si>
  <si>
    <t>Transferencias por cobrar</t>
  </si>
  <si>
    <t>Mercancias en existencia</t>
  </si>
  <si>
    <t>Propiedades de inversion</t>
  </si>
  <si>
    <t>SUMAS IGUALES</t>
  </si>
  <si>
    <t>Utilidad del ejercicio</t>
  </si>
  <si>
    <t>CORPORACION UNIVERSITARIA UNITEC</t>
  </si>
  <si>
    <t>PRESENTADO POR:</t>
  </si>
  <si>
    <t>CODIGO</t>
  </si>
  <si>
    <t>PRESENTADO A:</t>
  </si>
  <si>
    <t>CONTABILIDAD Y PRESUPUESTO PUBLICO</t>
  </si>
  <si>
    <t>PROF. EFREN BALLEN GARAVITO</t>
  </si>
  <si>
    <t>ESCUELA DE CIENCIAS ECONOMICAS Y ADMINISTRATIVAS</t>
  </si>
  <si>
    <t>CONTADURIA PUBLICA</t>
  </si>
  <si>
    <t>SEPTIMO SEMESTRE</t>
  </si>
  <si>
    <t xml:space="preserve">                  TALLER SEMANA 7</t>
  </si>
  <si>
    <t>Ana María Hernandez Carreño</t>
  </si>
  <si>
    <t>Sandra Milena Herrera Ibañez</t>
  </si>
  <si>
    <t>Contador T.P 2098761-T</t>
  </si>
  <si>
    <t>Bienes de uso público e historicos y culturales</t>
  </si>
  <si>
    <t>Hemeroteca</t>
  </si>
  <si>
    <t>SANDRA MILENA HERRERA IBAÑEZ</t>
  </si>
  <si>
    <t>BOGOTA, 25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</si>
</sst>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56565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"/>
    </font>
    <font>
      <b/>
      <sz val="12"/>
      <color theme="1"/>
      <name val="Arial "/>
    </font>
    <font>
      <b/>
      <sz val="12"/>
      <color rgb="FF565656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 applyFill="1" applyBorder="1" applyAlignment="1"/>
    <xf numFmtId="0" fontId="5" fillId="0" borderId="0" xfId="0" applyFont="1"/>
    <xf numFmtId="165" fontId="5" fillId="0" borderId="0" xfId="1" applyNumberFormat="1" applyFont="1"/>
    <xf numFmtId="165" fontId="0" fillId="0" borderId="0" xfId="1" applyNumberFormat="1" applyFont="1" applyFill="1"/>
    <xf numFmtId="165" fontId="0" fillId="0" borderId="1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/>
    </xf>
    <xf numFmtId="165" fontId="0" fillId="0" borderId="0" xfId="0" applyNumberFormat="1" applyFill="1"/>
    <xf numFmtId="1" fontId="3" fillId="0" borderId="3" xfId="2" applyNumberFormat="1" applyFont="1" applyBorder="1"/>
    <xf numFmtId="0" fontId="3" fillId="0" borderId="4" xfId="0" applyFont="1" applyBorder="1" applyAlignment="1">
      <alignment horizontal="left"/>
    </xf>
    <xf numFmtId="165" fontId="3" fillId="0" borderId="4" xfId="1" applyNumberFormat="1" applyFont="1" applyBorder="1"/>
    <xf numFmtId="165" fontId="0" fillId="0" borderId="5" xfId="1" applyNumberFormat="1" applyFont="1" applyBorder="1"/>
    <xf numFmtId="165" fontId="0" fillId="0" borderId="4" xfId="1" applyNumberFormat="1" applyFont="1" applyBorder="1"/>
    <xf numFmtId="165" fontId="3" fillId="0" borderId="5" xfId="1" applyNumberFormat="1" applyFont="1" applyBorder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1"/>
    </xf>
    <xf numFmtId="165" fontId="5" fillId="0" borderId="10" xfId="1" applyNumberFormat="1" applyFont="1" applyBorder="1"/>
    <xf numFmtId="0" fontId="5" fillId="0" borderId="9" xfId="0" applyFont="1" applyBorder="1"/>
    <xf numFmtId="1" fontId="6" fillId="0" borderId="9" xfId="2" applyNumberFormat="1" applyFont="1" applyBorder="1" applyAlignment="1">
      <alignment horizontal="center" vertical="center"/>
    </xf>
    <xf numFmtId="0" fontId="5" fillId="0" borderId="10" xfId="0" applyFont="1" applyBorder="1"/>
    <xf numFmtId="0" fontId="4" fillId="3" borderId="7" xfId="0" applyFont="1" applyFill="1" applyBorder="1" applyAlignment="1">
      <alignment horizontal="left"/>
    </xf>
    <xf numFmtId="165" fontId="4" fillId="3" borderId="8" xfId="1" applyNumberFormat="1" applyFont="1" applyFill="1" applyBorder="1"/>
    <xf numFmtId="0" fontId="3" fillId="0" borderId="10" xfId="0" applyFont="1" applyBorder="1" applyAlignment="1">
      <alignment horizontal="left"/>
    </xf>
    <xf numFmtId="165" fontId="3" fillId="0" borderId="10" xfId="1" applyNumberFormat="1" applyFont="1" applyBorder="1"/>
    <xf numFmtId="0" fontId="3" fillId="0" borderId="1" xfId="0" applyFont="1" applyBorder="1" applyAlignment="1">
      <alignment horizontal="left"/>
    </xf>
    <xf numFmtId="165" fontId="3" fillId="0" borderId="1" xfId="1" applyNumberFormat="1" applyFont="1" applyBorder="1"/>
    <xf numFmtId="0" fontId="4" fillId="0" borderId="9" xfId="0" applyFont="1" applyBorder="1" applyAlignment="1">
      <alignment horizontal="left"/>
    </xf>
    <xf numFmtId="165" fontId="3" fillId="0" borderId="9" xfId="1" applyNumberFormat="1" applyFont="1" applyBorder="1"/>
    <xf numFmtId="0" fontId="4" fillId="5" borderId="7" xfId="0" applyFont="1" applyFill="1" applyBorder="1" applyAlignment="1">
      <alignment horizontal="left"/>
    </xf>
    <xf numFmtId="165" fontId="4" fillId="5" borderId="8" xfId="1" applyNumberFormat="1" applyFont="1" applyFill="1" applyBorder="1"/>
    <xf numFmtId="165" fontId="4" fillId="0" borderId="10" xfId="1" applyNumberFormat="1" applyFont="1" applyBorder="1"/>
    <xf numFmtId="165" fontId="4" fillId="0" borderId="1" xfId="1" applyNumberFormat="1" applyFont="1" applyBorder="1"/>
    <xf numFmtId="165" fontId="4" fillId="0" borderId="9" xfId="1" applyNumberFormat="1" applyFont="1" applyBorder="1"/>
    <xf numFmtId="0" fontId="4" fillId="4" borderId="7" xfId="0" applyFont="1" applyFill="1" applyBorder="1" applyAlignment="1">
      <alignment horizontal="left"/>
    </xf>
    <xf numFmtId="1" fontId="4" fillId="4" borderId="8" xfId="1" applyNumberFormat="1" applyFont="1" applyFill="1" applyBorder="1"/>
    <xf numFmtId="0" fontId="3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/>
    <xf numFmtId="0" fontId="3" fillId="4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165" fontId="4" fillId="0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0" fontId="3" fillId="9" borderId="1" xfId="0" applyFont="1" applyFill="1" applyBorder="1"/>
    <xf numFmtId="165" fontId="4" fillId="9" borderId="1" xfId="1" applyNumberFormat="1" applyFont="1" applyFill="1" applyBorder="1"/>
    <xf numFmtId="0" fontId="4" fillId="9" borderId="1" xfId="0" applyFont="1" applyFill="1" applyBorder="1"/>
    <xf numFmtId="0" fontId="9" fillId="7" borderId="0" xfId="0" applyFont="1" applyFill="1"/>
    <xf numFmtId="165" fontId="9" fillId="7" borderId="0" xfId="1" applyNumberFormat="1" applyFont="1" applyFill="1"/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center"/>
    </xf>
    <xf numFmtId="165" fontId="4" fillId="7" borderId="8" xfId="1" applyNumberFormat="1" applyFont="1" applyFill="1" applyBorder="1" applyAlignment="1">
      <alignment horizontal="center"/>
    </xf>
    <xf numFmtId="0" fontId="0" fillId="7" borderId="6" xfId="0" applyFill="1" applyBorder="1"/>
    <xf numFmtId="0" fontId="4" fillId="7" borderId="7" xfId="0" applyFont="1" applyFill="1" applyBorder="1" applyAlignment="1">
      <alignment horizontal="left"/>
    </xf>
    <xf numFmtId="165" fontId="4" fillId="7" borderId="7" xfId="1" applyNumberFormat="1" applyFont="1" applyFill="1" applyBorder="1"/>
    <xf numFmtId="165" fontId="4" fillId="7" borderId="8" xfId="1" applyNumberFormat="1" applyFont="1" applyFill="1" applyBorder="1"/>
    <xf numFmtId="0" fontId="3" fillId="0" borderId="4" xfId="0" applyFont="1" applyBorder="1" applyAlignment="1">
      <alignment horizontal="left" wrapText="1"/>
    </xf>
    <xf numFmtId="0" fontId="10" fillId="10" borderId="1" xfId="0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165" fontId="0" fillId="0" borderId="10" xfId="1" applyNumberFormat="1" applyFont="1" applyFill="1" applyBorder="1"/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165" fontId="10" fillId="10" borderId="7" xfId="1" applyNumberFormat="1" applyFont="1" applyFill="1" applyBorder="1" applyAlignment="1">
      <alignment horizontal="center" vertical="center" wrapText="1"/>
    </xf>
    <xf numFmtId="165" fontId="10" fillId="10" borderId="8" xfId="1" applyNumberFormat="1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165" fontId="0" fillId="10" borderId="7" xfId="1" applyNumberFormat="1" applyFont="1" applyFill="1" applyBorder="1" applyAlignment="1">
      <alignment horizontal="center" vertical="center" wrapText="1"/>
    </xf>
    <xf numFmtId="165" fontId="0" fillId="10" borderId="8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7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8" borderId="11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showGridLines="0" tabSelected="1" topLeftCell="A3" workbookViewId="0">
      <selection activeCell="K17" sqref="K17"/>
    </sheetView>
  </sheetViews>
  <sheetFormatPr baseColWidth="10" defaultRowHeight="15"/>
  <cols>
    <col min="1" max="16384" width="11.42578125" style="5"/>
  </cols>
  <sheetData>
    <row r="2" spans="1:10">
      <c r="A2" s="90" t="s">
        <v>124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91" t="s">
        <v>133</v>
      </c>
      <c r="B3" s="91"/>
      <c r="C3" s="91"/>
      <c r="D3" s="91"/>
      <c r="E3" s="91"/>
      <c r="F3" s="91"/>
      <c r="G3" s="91"/>
      <c r="H3" s="91"/>
      <c r="I3" s="91"/>
    </row>
    <row r="4" spans="1:10">
      <c r="A4" s="90" t="s">
        <v>128</v>
      </c>
      <c r="B4" s="90"/>
      <c r="C4" s="90"/>
      <c r="D4" s="90"/>
      <c r="E4" s="90"/>
      <c r="F4" s="90"/>
      <c r="G4" s="90"/>
      <c r="H4" s="90"/>
      <c r="I4" s="90"/>
      <c r="J4" s="90"/>
    </row>
    <row r="10" spans="1:10">
      <c r="A10" s="90" t="s">
        <v>125</v>
      </c>
      <c r="B10" s="90"/>
      <c r="C10" s="90"/>
      <c r="D10" s="90"/>
      <c r="E10" s="90"/>
      <c r="F10" s="90"/>
      <c r="G10" s="90"/>
      <c r="H10" s="90"/>
      <c r="I10" s="90"/>
      <c r="J10" s="90"/>
    </row>
    <row r="11" spans="1:10">
      <c r="A11" s="90" t="s">
        <v>139</v>
      </c>
      <c r="B11" s="90"/>
      <c r="C11" s="90"/>
      <c r="D11" s="90"/>
      <c r="E11" s="90"/>
      <c r="F11" s="90"/>
      <c r="G11" s="90"/>
      <c r="H11" s="90"/>
      <c r="I11" s="90"/>
      <c r="J11" s="90"/>
    </row>
    <row r="13" spans="1:10">
      <c r="A13" s="90" t="s">
        <v>126</v>
      </c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90">
        <v>26206081</v>
      </c>
      <c r="B14" s="90"/>
      <c r="C14" s="90"/>
      <c r="D14" s="90"/>
      <c r="E14" s="90"/>
      <c r="F14" s="90"/>
      <c r="G14" s="90"/>
      <c r="H14" s="90"/>
      <c r="I14" s="90"/>
      <c r="J14" s="90"/>
    </row>
    <row r="17" spans="1:10">
      <c r="A17" s="90" t="s">
        <v>127</v>
      </c>
      <c r="B17" s="90"/>
      <c r="C17" s="90"/>
      <c r="D17" s="90"/>
      <c r="E17" s="90"/>
      <c r="F17" s="90"/>
      <c r="G17" s="90"/>
      <c r="H17" s="90"/>
      <c r="I17" s="90"/>
      <c r="J17" s="90"/>
    </row>
    <row r="18" spans="1:10">
      <c r="A18" s="90" t="s">
        <v>129</v>
      </c>
      <c r="B18" s="90"/>
      <c r="C18" s="90"/>
      <c r="D18" s="90"/>
      <c r="E18" s="90"/>
      <c r="F18" s="90"/>
      <c r="G18" s="90"/>
      <c r="H18" s="90"/>
      <c r="I18" s="90"/>
      <c r="J18" s="90"/>
    </row>
    <row r="22" spans="1:10">
      <c r="A22" s="90" t="s">
        <v>130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>
      <c r="A23" s="90" t="s">
        <v>131</v>
      </c>
      <c r="B23" s="90"/>
      <c r="C23" s="90"/>
      <c r="D23" s="90"/>
      <c r="E23" s="90"/>
      <c r="F23" s="90"/>
      <c r="G23" s="90"/>
      <c r="H23" s="90"/>
      <c r="I23" s="90"/>
      <c r="J23" s="90"/>
    </row>
    <row r="24" spans="1:10">
      <c r="A24" s="90" t="s">
        <v>132</v>
      </c>
      <c r="B24" s="90"/>
      <c r="C24" s="90"/>
      <c r="D24" s="90"/>
      <c r="E24" s="90"/>
      <c r="F24" s="90"/>
      <c r="G24" s="90"/>
      <c r="H24" s="90"/>
      <c r="I24" s="90"/>
      <c r="J24" s="90"/>
    </row>
    <row r="25" spans="1:10">
      <c r="A25" s="90" t="s">
        <v>140</v>
      </c>
      <c r="B25" s="90"/>
      <c r="C25" s="90"/>
      <c r="D25" s="90"/>
      <c r="E25" s="90"/>
      <c r="F25" s="90"/>
      <c r="G25" s="90"/>
      <c r="H25" s="90"/>
      <c r="I25" s="90"/>
      <c r="J25" s="90"/>
    </row>
  </sheetData>
  <mergeCells count="13">
    <mergeCell ref="A2:J2"/>
    <mergeCell ref="A3:I3"/>
    <mergeCell ref="A4:J4"/>
    <mergeCell ref="A10:J10"/>
    <mergeCell ref="A11:J11"/>
    <mergeCell ref="A24:J24"/>
    <mergeCell ref="A25:J25"/>
    <mergeCell ref="A13:J13"/>
    <mergeCell ref="A14:J14"/>
    <mergeCell ref="A17:J17"/>
    <mergeCell ref="A18:J18"/>
    <mergeCell ref="A22:J22"/>
    <mergeCell ref="A23:J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zoomScaleNormal="100" zoomScaleSheetLayoutView="80" workbookViewId="0">
      <selection activeCell="A2" sqref="A2"/>
    </sheetView>
  </sheetViews>
  <sheetFormatPr baseColWidth="10" defaultColWidth="203.140625" defaultRowHeight="15"/>
  <cols>
    <col min="1" max="16384" width="203.140625" style="2"/>
  </cols>
  <sheetData>
    <row r="3" spans="1:1">
      <c r="A3" s="21" t="s">
        <v>0</v>
      </c>
    </row>
    <row r="4" spans="1:1" ht="15.75">
      <c r="A4" s="22" t="s">
        <v>1</v>
      </c>
    </row>
    <row r="5" spans="1:1">
      <c r="A5" s="21" t="s">
        <v>2</v>
      </c>
    </row>
    <row r="6" spans="1:1">
      <c r="A6" s="21" t="s">
        <v>3</v>
      </c>
    </row>
    <row r="7" spans="1:1">
      <c r="A7" s="23"/>
    </row>
    <row r="8" spans="1:1">
      <c r="A8" s="21" t="s">
        <v>4</v>
      </c>
    </row>
    <row r="9" spans="1:1">
      <c r="A9" s="21" t="s">
        <v>5</v>
      </c>
    </row>
    <row r="10" spans="1:1" ht="30">
      <c r="A10" s="21" t="s">
        <v>6</v>
      </c>
    </row>
    <row r="11" spans="1:1">
      <c r="A11" s="24" t="s">
        <v>7</v>
      </c>
    </row>
    <row r="12" spans="1:1">
      <c r="A12" s="24" t="s">
        <v>8</v>
      </c>
    </row>
    <row r="13" spans="1:1">
      <c r="A13" s="24" t="s">
        <v>9</v>
      </c>
    </row>
    <row r="14" spans="1:1">
      <c r="A14" s="24" t="s">
        <v>10</v>
      </c>
    </row>
    <row r="15" spans="1:1">
      <c r="A15" s="24" t="s">
        <v>11</v>
      </c>
    </row>
    <row r="16" spans="1:1">
      <c r="A16" s="24" t="s">
        <v>12</v>
      </c>
    </row>
    <row r="17" spans="1:1">
      <c r="A17" s="24" t="s">
        <v>13</v>
      </c>
    </row>
    <row r="18" spans="1:1">
      <c r="A18" s="24" t="s">
        <v>14</v>
      </c>
    </row>
    <row r="19" spans="1:1">
      <c r="A19" s="24" t="s">
        <v>15</v>
      </c>
    </row>
    <row r="20" spans="1:1">
      <c r="A20" s="24" t="s">
        <v>16</v>
      </c>
    </row>
    <row r="21" spans="1:1">
      <c r="A21" s="24" t="s">
        <v>17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activeCell="A134" sqref="A134:D134"/>
    </sheetView>
  </sheetViews>
  <sheetFormatPr baseColWidth="10" defaultRowHeight="15"/>
  <cols>
    <col min="1" max="1" width="11.5703125" style="10" customWidth="1"/>
    <col min="2" max="2" width="31.85546875" style="11" bestFit="1" customWidth="1"/>
    <col min="3" max="4" width="14.5703125" style="7" bestFit="1" customWidth="1"/>
    <col min="5" max="5" width="11.42578125" style="10"/>
    <col min="6" max="6" width="13" style="10" bestFit="1" customWidth="1"/>
    <col min="7" max="16384" width="11.42578125" style="10"/>
  </cols>
  <sheetData>
    <row r="1" spans="1:9">
      <c r="A1" s="92" t="s">
        <v>5</v>
      </c>
      <c r="B1" s="92"/>
      <c r="C1" s="92"/>
      <c r="D1" s="92"/>
      <c r="E1" s="92"/>
      <c r="F1" s="92"/>
      <c r="G1" s="92"/>
    </row>
    <row r="2" spans="1:9" ht="30.75" customHeight="1">
      <c r="A2" s="92"/>
      <c r="B2" s="92"/>
      <c r="C2" s="92"/>
      <c r="D2" s="92"/>
      <c r="E2" s="92"/>
      <c r="F2" s="92"/>
      <c r="G2" s="92"/>
    </row>
    <row r="3" spans="1:9" ht="15.75" thickBot="1">
      <c r="I3" s="12"/>
    </row>
    <row r="4" spans="1:9" ht="15.75" thickBot="1">
      <c r="A4" s="78" t="s">
        <v>18</v>
      </c>
      <c r="B4" s="79" t="s">
        <v>19</v>
      </c>
      <c r="C4" s="80" t="s">
        <v>20</v>
      </c>
      <c r="D4" s="81" t="s">
        <v>21</v>
      </c>
      <c r="I4" s="11"/>
    </row>
    <row r="5" spans="1:9">
      <c r="A5" s="76">
        <v>1110</v>
      </c>
      <c r="B5" s="76" t="s">
        <v>23</v>
      </c>
      <c r="C5" s="77">
        <v>1250000</v>
      </c>
      <c r="D5" s="77"/>
    </row>
    <row r="6" spans="1:9">
      <c r="A6" s="13">
        <v>3115</v>
      </c>
      <c r="B6" s="13" t="s">
        <v>24</v>
      </c>
      <c r="C6" s="8"/>
      <c r="D6" s="8">
        <v>1250000</v>
      </c>
      <c r="F6" s="14"/>
    </row>
    <row r="7" spans="1:9">
      <c r="F7" s="14"/>
    </row>
    <row r="8" spans="1:9" ht="15.75" thickBot="1"/>
    <row r="9" spans="1:9" ht="15.75" thickBot="1">
      <c r="A9" s="78" t="s">
        <v>18</v>
      </c>
      <c r="B9" s="79" t="s">
        <v>19</v>
      </c>
      <c r="C9" s="80" t="s">
        <v>20</v>
      </c>
      <c r="D9" s="81" t="s">
        <v>21</v>
      </c>
      <c r="I9" s="11"/>
    </row>
    <row r="10" spans="1:9">
      <c r="A10" s="13">
        <v>1235</v>
      </c>
      <c r="B10" s="13" t="s">
        <v>25</v>
      </c>
      <c r="C10" s="8">
        <v>34180</v>
      </c>
      <c r="D10" s="8"/>
    </row>
    <row r="11" spans="1:9">
      <c r="A11" s="13">
        <v>3115</v>
      </c>
      <c r="B11" s="13" t="s">
        <v>24</v>
      </c>
      <c r="C11" s="8"/>
      <c r="D11" s="8">
        <v>34180</v>
      </c>
    </row>
    <row r="13" spans="1:9" ht="15.75" thickBot="1"/>
    <row r="14" spans="1:9" ht="15.75" thickBot="1">
      <c r="A14" s="78" t="s">
        <v>18</v>
      </c>
      <c r="B14" s="79" t="s">
        <v>19</v>
      </c>
      <c r="C14" s="80" t="s">
        <v>20</v>
      </c>
      <c r="D14" s="81" t="s">
        <v>21</v>
      </c>
      <c r="I14" s="11"/>
    </row>
    <row r="15" spans="1:9">
      <c r="A15" s="13">
        <v>1235</v>
      </c>
      <c r="B15" s="13" t="s">
        <v>26</v>
      </c>
      <c r="C15" s="8">
        <v>4905000</v>
      </c>
      <c r="D15" s="8"/>
    </row>
    <row r="16" spans="1:9">
      <c r="A16" s="13">
        <v>3115</v>
      </c>
      <c r="B16" s="13" t="s">
        <v>24</v>
      </c>
      <c r="C16" s="8"/>
      <c r="D16" s="8">
        <v>4905000</v>
      </c>
    </row>
    <row r="18" spans="1:9" ht="15.75" thickBot="1"/>
    <row r="19" spans="1:9" ht="15.75" thickBot="1">
      <c r="A19" s="78" t="s">
        <v>18</v>
      </c>
      <c r="B19" s="79" t="s">
        <v>19</v>
      </c>
      <c r="C19" s="80" t="s">
        <v>20</v>
      </c>
      <c r="D19" s="81" t="s">
        <v>21</v>
      </c>
      <c r="I19" s="11"/>
    </row>
    <row r="20" spans="1:9">
      <c r="A20" s="13">
        <v>1110</v>
      </c>
      <c r="B20" s="13" t="s">
        <v>27</v>
      </c>
      <c r="C20" s="8">
        <v>456389</v>
      </c>
      <c r="D20" s="8"/>
    </row>
    <row r="21" spans="1:9">
      <c r="A21" s="13">
        <v>3115</v>
      </c>
      <c r="B21" s="13" t="s">
        <v>24</v>
      </c>
      <c r="C21" s="8"/>
      <c r="D21" s="8">
        <v>456389</v>
      </c>
    </row>
    <row r="23" spans="1:9" ht="15.75" thickBot="1"/>
    <row r="24" spans="1:9" ht="15.75" thickBot="1">
      <c r="A24" s="78" t="s">
        <v>18</v>
      </c>
      <c r="B24" s="79" t="s">
        <v>19</v>
      </c>
      <c r="C24" s="80" t="s">
        <v>20</v>
      </c>
      <c r="D24" s="81" t="s">
        <v>21</v>
      </c>
      <c r="I24" s="11"/>
    </row>
    <row r="25" spans="1:9">
      <c r="A25" s="13">
        <v>1315</v>
      </c>
      <c r="B25" s="13" t="s">
        <v>28</v>
      </c>
      <c r="C25" s="8">
        <v>145380</v>
      </c>
      <c r="D25" s="8"/>
    </row>
    <row r="26" spans="1:9">
      <c r="A26" s="13">
        <v>3115</v>
      </c>
      <c r="B26" s="13" t="s">
        <v>24</v>
      </c>
      <c r="C26" s="8"/>
      <c r="D26" s="8">
        <v>145380</v>
      </c>
    </row>
    <row r="28" spans="1:9" ht="15.75" thickBot="1"/>
    <row r="29" spans="1:9" ht="15.75" thickBot="1">
      <c r="A29" s="78" t="s">
        <v>18</v>
      </c>
      <c r="B29" s="79" t="s">
        <v>19</v>
      </c>
      <c r="C29" s="80" t="s">
        <v>20</v>
      </c>
      <c r="D29" s="81" t="s">
        <v>21</v>
      </c>
    </row>
    <row r="30" spans="1:9">
      <c r="A30" s="13">
        <v>1435</v>
      </c>
      <c r="B30" s="13" t="s">
        <v>29</v>
      </c>
      <c r="C30" s="8">
        <v>54456</v>
      </c>
      <c r="D30" s="8"/>
    </row>
    <row r="31" spans="1:9">
      <c r="A31" s="13">
        <v>3115</v>
      </c>
      <c r="B31" s="13" t="s">
        <v>24</v>
      </c>
      <c r="C31" s="8"/>
      <c r="D31" s="8">
        <v>54456</v>
      </c>
    </row>
    <row r="33" spans="1:4" ht="15.75" thickBot="1"/>
    <row r="34" spans="1:4" ht="15.75" thickBot="1">
      <c r="A34" s="78" t="s">
        <v>18</v>
      </c>
      <c r="B34" s="79" t="s">
        <v>19</v>
      </c>
      <c r="C34" s="80" t="s">
        <v>20</v>
      </c>
      <c r="D34" s="81" t="s">
        <v>21</v>
      </c>
    </row>
    <row r="35" spans="1:4">
      <c r="A35" s="76">
        <v>1445</v>
      </c>
      <c r="B35" s="76" t="s">
        <v>30</v>
      </c>
      <c r="C35" s="77">
        <v>360000</v>
      </c>
      <c r="D35" s="77"/>
    </row>
    <row r="36" spans="1:4">
      <c r="A36" s="13">
        <v>3115</v>
      </c>
      <c r="B36" s="13" t="s">
        <v>24</v>
      </c>
      <c r="C36" s="8"/>
      <c r="D36" s="8">
        <v>360000</v>
      </c>
    </row>
    <row r="38" spans="1:4" ht="15.75" thickBot="1"/>
    <row r="39" spans="1:4" ht="15.75" thickBot="1">
      <c r="A39" s="78" t="s">
        <v>18</v>
      </c>
      <c r="B39" s="79" t="s">
        <v>19</v>
      </c>
      <c r="C39" s="80" t="s">
        <v>20</v>
      </c>
      <c r="D39" s="81" t="s">
        <v>21</v>
      </c>
    </row>
    <row r="40" spans="1:4">
      <c r="A40" s="76">
        <v>1910</v>
      </c>
      <c r="B40" s="76" t="s">
        <v>31</v>
      </c>
      <c r="C40" s="77">
        <v>14480</v>
      </c>
      <c r="D40" s="77"/>
    </row>
    <row r="41" spans="1:4">
      <c r="A41" s="13">
        <v>3115</v>
      </c>
      <c r="B41" s="13" t="s">
        <v>24</v>
      </c>
      <c r="C41" s="8"/>
      <c r="D41" s="8">
        <v>14480</v>
      </c>
    </row>
    <row r="43" spans="1:4" ht="15.75" thickBot="1"/>
    <row r="44" spans="1:4" ht="15.75" thickBot="1">
      <c r="A44" s="78" t="s">
        <v>18</v>
      </c>
      <c r="B44" s="79" t="s">
        <v>19</v>
      </c>
      <c r="C44" s="80" t="s">
        <v>20</v>
      </c>
      <c r="D44" s="81" t="s">
        <v>21</v>
      </c>
    </row>
    <row r="45" spans="1:4">
      <c r="A45" s="76">
        <v>1805</v>
      </c>
      <c r="B45" s="76" t="s">
        <v>32</v>
      </c>
      <c r="C45" s="77">
        <v>1726000</v>
      </c>
      <c r="D45" s="77"/>
    </row>
    <row r="46" spans="1:4">
      <c r="A46" s="13">
        <v>3115</v>
      </c>
      <c r="B46" s="13" t="s">
        <v>24</v>
      </c>
      <c r="C46" s="8"/>
      <c r="D46" s="8">
        <v>1726000</v>
      </c>
    </row>
    <row r="49" spans="1:7">
      <c r="A49" s="92" t="s">
        <v>7</v>
      </c>
      <c r="B49" s="92"/>
      <c r="C49" s="92"/>
      <c r="D49" s="92"/>
      <c r="E49" s="92"/>
      <c r="F49" s="92"/>
      <c r="G49" s="92"/>
    </row>
    <row r="50" spans="1:7">
      <c r="A50" s="92"/>
      <c r="B50" s="92"/>
      <c r="C50" s="92"/>
      <c r="D50" s="92"/>
      <c r="E50" s="92"/>
      <c r="F50" s="92"/>
      <c r="G50" s="92"/>
    </row>
    <row r="52" spans="1:7">
      <c r="A52" s="74" t="s">
        <v>18</v>
      </c>
      <c r="B52" s="74" t="s">
        <v>19</v>
      </c>
      <c r="C52" s="75" t="s">
        <v>20</v>
      </c>
      <c r="D52" s="75" t="s">
        <v>21</v>
      </c>
    </row>
    <row r="53" spans="1:7">
      <c r="A53" s="13">
        <v>4295</v>
      </c>
      <c r="B53" s="13" t="s">
        <v>35</v>
      </c>
      <c r="C53" s="8"/>
      <c r="D53" s="8">
        <v>820000</v>
      </c>
    </row>
    <row r="54" spans="1:7">
      <c r="A54" s="13">
        <v>1305</v>
      </c>
      <c r="B54" s="13" t="s">
        <v>34</v>
      </c>
      <c r="C54" s="8">
        <f>+D53</f>
        <v>820000</v>
      </c>
      <c r="D54" s="8"/>
    </row>
    <row r="57" spans="1:7">
      <c r="A57" s="92" t="s">
        <v>8</v>
      </c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 ht="15.75" thickBot="1"/>
    <row r="60" spans="1:7" ht="15.75" thickBot="1">
      <c r="A60" s="78" t="s">
        <v>18</v>
      </c>
      <c r="B60" s="79" t="s">
        <v>19</v>
      </c>
      <c r="C60" s="80" t="s">
        <v>20</v>
      </c>
      <c r="D60" s="81" t="s">
        <v>21</v>
      </c>
    </row>
    <row r="61" spans="1:7">
      <c r="A61" s="76">
        <v>4295</v>
      </c>
      <c r="B61" s="76" t="s">
        <v>36</v>
      </c>
      <c r="C61" s="77"/>
      <c r="D61" s="77">
        <v>150000</v>
      </c>
    </row>
    <row r="62" spans="1:7">
      <c r="A62" s="13">
        <v>1105</v>
      </c>
      <c r="B62" s="13" t="s">
        <v>39</v>
      </c>
      <c r="C62" s="8">
        <f>+D61</f>
        <v>150000</v>
      </c>
      <c r="D62" s="8"/>
    </row>
    <row r="65" spans="1:7">
      <c r="A65" s="92" t="s">
        <v>9</v>
      </c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 ht="15.75" thickBot="1"/>
    <row r="68" spans="1:7" ht="15.75" thickBot="1">
      <c r="A68" s="82" t="s">
        <v>18</v>
      </c>
      <c r="B68" s="83" t="s">
        <v>19</v>
      </c>
      <c r="C68" s="84" t="s">
        <v>20</v>
      </c>
      <c r="D68" s="85" t="s">
        <v>21</v>
      </c>
    </row>
    <row r="69" spans="1:7">
      <c r="A69" s="76">
        <v>4295</v>
      </c>
      <c r="B69" s="76" t="s">
        <v>33</v>
      </c>
      <c r="C69" s="77"/>
      <c r="D69" s="77">
        <v>93000</v>
      </c>
    </row>
    <row r="70" spans="1:7">
      <c r="A70" s="13">
        <v>1110</v>
      </c>
      <c r="B70" s="13" t="s">
        <v>22</v>
      </c>
      <c r="C70" s="8">
        <v>93000</v>
      </c>
      <c r="D70" s="8"/>
    </row>
    <row r="73" spans="1:7">
      <c r="A73" s="92" t="s">
        <v>10</v>
      </c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 ht="15.75" thickBot="1"/>
    <row r="76" spans="1:7" ht="15.75" thickBot="1">
      <c r="A76" s="82" t="s">
        <v>18</v>
      </c>
      <c r="B76" s="83" t="s">
        <v>19</v>
      </c>
      <c r="C76" s="84" t="s">
        <v>20</v>
      </c>
      <c r="D76" s="85" t="s">
        <v>21</v>
      </c>
    </row>
    <row r="77" spans="1:7">
      <c r="A77" s="76">
        <v>17</v>
      </c>
      <c r="B77" s="76" t="s">
        <v>37</v>
      </c>
      <c r="C77" s="77">
        <v>160000</v>
      </c>
      <c r="D77" s="77"/>
    </row>
    <row r="78" spans="1:7">
      <c r="A78" s="13">
        <v>2110</v>
      </c>
      <c r="B78" s="13" t="s">
        <v>38</v>
      </c>
      <c r="C78" s="8"/>
      <c r="D78" s="8">
        <v>160000</v>
      </c>
      <c r="F78" s="14"/>
    </row>
    <row r="79" spans="1:7">
      <c r="F79" s="14"/>
    </row>
    <row r="81" spans="1:7">
      <c r="A81" s="92" t="s">
        <v>11</v>
      </c>
      <c r="B81" s="92"/>
      <c r="C81" s="92"/>
      <c r="D81" s="92"/>
      <c r="E81" s="92"/>
      <c r="F81" s="92"/>
      <c r="G81" s="92"/>
    </row>
    <row r="82" spans="1:7">
      <c r="A82" s="92"/>
      <c r="B82" s="92"/>
      <c r="C82" s="92"/>
      <c r="D82" s="92"/>
      <c r="E82" s="92"/>
      <c r="F82" s="92"/>
      <c r="G82" s="92"/>
    </row>
    <row r="83" spans="1:7" ht="15.75" thickBot="1"/>
    <row r="84" spans="1:7" ht="15.75" thickBot="1">
      <c r="A84" s="82" t="s">
        <v>18</v>
      </c>
      <c r="B84" s="83" t="s">
        <v>19</v>
      </c>
      <c r="C84" s="84" t="s">
        <v>20</v>
      </c>
      <c r="D84" s="85" t="s">
        <v>21</v>
      </c>
    </row>
    <row r="85" spans="1:7">
      <c r="A85" s="76">
        <v>4295</v>
      </c>
      <c r="B85" s="76" t="s">
        <v>40</v>
      </c>
      <c r="C85" s="77"/>
      <c r="D85" s="77">
        <v>134000</v>
      </c>
    </row>
    <row r="86" spans="1:7">
      <c r="A86" s="13">
        <v>1110</v>
      </c>
      <c r="B86" s="13" t="s">
        <v>22</v>
      </c>
      <c r="C86" s="8">
        <f>+D85</f>
        <v>134000</v>
      </c>
      <c r="D86" s="8"/>
    </row>
    <row r="89" spans="1:7">
      <c r="A89" s="92" t="s">
        <v>12</v>
      </c>
      <c r="B89" s="92"/>
      <c r="C89" s="92"/>
      <c r="D89" s="92"/>
      <c r="E89" s="92"/>
      <c r="F89" s="92"/>
      <c r="G89" s="92"/>
    </row>
    <row r="90" spans="1:7">
      <c r="A90" s="92"/>
      <c r="B90" s="92"/>
      <c r="C90" s="92"/>
      <c r="D90" s="92"/>
      <c r="E90" s="92"/>
      <c r="F90" s="92"/>
      <c r="G90" s="92"/>
    </row>
    <row r="91" spans="1:7" ht="15.75" thickBot="1"/>
    <row r="92" spans="1:7" ht="15.75" thickBot="1">
      <c r="A92" s="78" t="s">
        <v>18</v>
      </c>
      <c r="B92" s="79" t="s">
        <v>19</v>
      </c>
      <c r="C92" s="80" t="s">
        <v>20</v>
      </c>
      <c r="D92" s="81" t="s">
        <v>21</v>
      </c>
    </row>
    <row r="93" spans="1:7">
      <c r="A93" s="76">
        <v>5140</v>
      </c>
      <c r="B93" s="76" t="s">
        <v>41</v>
      </c>
      <c r="C93" s="77">
        <v>56800</v>
      </c>
      <c r="D93" s="77">
        <v>0</v>
      </c>
    </row>
    <row r="94" spans="1:7">
      <c r="A94" s="13">
        <v>1110</v>
      </c>
      <c r="B94" s="13" t="s">
        <v>41</v>
      </c>
      <c r="C94" s="8">
        <f>+D93</f>
        <v>0</v>
      </c>
      <c r="D94" s="8">
        <v>56800</v>
      </c>
    </row>
    <row r="95" spans="1:7">
      <c r="B95" s="11" t="s">
        <v>42</v>
      </c>
    </row>
    <row r="97" spans="1:7">
      <c r="A97" s="92" t="s">
        <v>13</v>
      </c>
      <c r="B97" s="92"/>
      <c r="C97" s="92"/>
      <c r="D97" s="92"/>
      <c r="E97" s="92"/>
      <c r="F97" s="92"/>
      <c r="G97" s="92"/>
    </row>
    <row r="98" spans="1:7">
      <c r="A98" s="92"/>
      <c r="B98" s="92"/>
      <c r="C98" s="92"/>
      <c r="D98" s="92"/>
      <c r="E98" s="92"/>
      <c r="F98" s="92"/>
      <c r="G98" s="92"/>
    </row>
    <row r="100" spans="1:7" ht="15.75" thickBot="1"/>
    <row r="101" spans="1:7" ht="15.75" thickBot="1">
      <c r="A101" s="78" t="s">
        <v>18</v>
      </c>
      <c r="B101" s="79" t="s">
        <v>19</v>
      </c>
      <c r="C101" s="80" t="s">
        <v>20</v>
      </c>
      <c r="D101" s="81" t="s">
        <v>21</v>
      </c>
    </row>
    <row r="102" spans="1:7">
      <c r="A102" s="76">
        <v>5115</v>
      </c>
      <c r="B102" s="76" t="s">
        <v>43</v>
      </c>
      <c r="C102" s="77">
        <v>76900</v>
      </c>
      <c r="D102" s="77">
        <v>0</v>
      </c>
    </row>
    <row r="103" spans="1:7">
      <c r="A103" s="13">
        <v>1110</v>
      </c>
      <c r="B103" s="13" t="s">
        <v>43</v>
      </c>
      <c r="C103" s="8">
        <f>+D102</f>
        <v>0</v>
      </c>
      <c r="D103" s="8">
        <v>76900</v>
      </c>
    </row>
    <row r="106" spans="1:7">
      <c r="A106" s="92" t="s">
        <v>14</v>
      </c>
      <c r="B106" s="92"/>
      <c r="C106" s="92"/>
      <c r="D106" s="92"/>
      <c r="E106" s="92"/>
      <c r="F106" s="92"/>
      <c r="G106" s="92"/>
    </row>
    <row r="107" spans="1:7">
      <c r="A107" s="92"/>
      <c r="B107" s="92"/>
      <c r="C107" s="92"/>
      <c r="D107" s="92"/>
      <c r="E107" s="92"/>
      <c r="F107" s="92"/>
      <c r="G107" s="92"/>
    </row>
    <row r="108" spans="1:7" ht="15.75" thickBot="1"/>
    <row r="109" spans="1:7" ht="15.75" thickBot="1">
      <c r="A109" s="78" t="s">
        <v>18</v>
      </c>
      <c r="B109" s="79" t="s">
        <v>19</v>
      </c>
      <c r="C109" s="80" t="s">
        <v>20</v>
      </c>
      <c r="D109" s="81" t="s">
        <v>21</v>
      </c>
    </row>
    <row r="110" spans="1:7">
      <c r="A110" s="76">
        <v>1805</v>
      </c>
      <c r="B110" s="76" t="s">
        <v>54</v>
      </c>
      <c r="C110" s="77">
        <v>580000</v>
      </c>
      <c r="D110" s="77">
        <v>0</v>
      </c>
    </row>
    <row r="111" spans="1:7">
      <c r="A111" s="13">
        <v>2105</v>
      </c>
      <c r="B111" s="13" t="s">
        <v>44</v>
      </c>
      <c r="C111" s="8">
        <f>+D110</f>
        <v>0</v>
      </c>
      <c r="D111" s="8">
        <f>+C110</f>
        <v>580000</v>
      </c>
    </row>
    <row r="112" spans="1:7">
      <c r="A112" s="11"/>
      <c r="C112" s="9"/>
      <c r="D112" s="9"/>
    </row>
    <row r="114" spans="1:7">
      <c r="A114" s="92" t="s">
        <v>15</v>
      </c>
      <c r="B114" s="92"/>
      <c r="C114" s="92"/>
      <c r="D114" s="92"/>
      <c r="E114" s="92"/>
      <c r="F114" s="92"/>
      <c r="G114" s="92"/>
    </row>
    <row r="115" spans="1:7">
      <c r="A115" s="92"/>
      <c r="B115" s="92"/>
      <c r="C115" s="92"/>
      <c r="D115" s="92"/>
      <c r="E115" s="92"/>
      <c r="F115" s="92"/>
      <c r="G115" s="92"/>
    </row>
    <row r="116" spans="1:7" ht="15.75" thickBot="1"/>
    <row r="117" spans="1:7" ht="15.75" thickBot="1">
      <c r="A117" s="78" t="s">
        <v>18</v>
      </c>
      <c r="B117" s="79" t="s">
        <v>19</v>
      </c>
      <c r="C117" s="80" t="s">
        <v>20</v>
      </c>
      <c r="D117" s="81" t="s">
        <v>21</v>
      </c>
    </row>
    <row r="118" spans="1:7">
      <c r="A118" s="76">
        <v>1524</v>
      </c>
      <c r="B118" s="76" t="s">
        <v>45</v>
      </c>
      <c r="C118" s="77">
        <v>950000</v>
      </c>
      <c r="D118" s="77">
        <v>0</v>
      </c>
    </row>
    <row r="119" spans="1:7">
      <c r="A119" s="13">
        <v>2105</v>
      </c>
      <c r="B119" s="13" t="s">
        <v>44</v>
      </c>
      <c r="C119" s="8"/>
      <c r="D119" s="8">
        <f>+C118</f>
        <v>950000</v>
      </c>
    </row>
    <row r="122" spans="1:7">
      <c r="A122" s="92" t="s">
        <v>16</v>
      </c>
      <c r="B122" s="92"/>
      <c r="C122" s="92"/>
      <c r="D122" s="92"/>
      <c r="E122" s="92"/>
      <c r="F122" s="92"/>
      <c r="G122" s="92"/>
    </row>
    <row r="123" spans="1:7">
      <c r="A123" s="92"/>
      <c r="B123" s="92"/>
      <c r="C123" s="92"/>
      <c r="D123" s="92"/>
      <c r="E123" s="92"/>
      <c r="F123" s="92"/>
      <c r="G123" s="92"/>
    </row>
    <row r="126" spans="1:7">
      <c r="A126" s="74" t="s">
        <v>18</v>
      </c>
      <c r="B126" s="74" t="s">
        <v>19</v>
      </c>
      <c r="C126" s="75" t="s">
        <v>20</v>
      </c>
      <c r="D126" s="75" t="s">
        <v>21</v>
      </c>
    </row>
    <row r="127" spans="1:7">
      <c r="A127" s="13">
        <v>1110</v>
      </c>
      <c r="B127" s="13" t="s">
        <v>55</v>
      </c>
      <c r="C127" s="8">
        <v>1325000</v>
      </c>
      <c r="D127" s="8">
        <v>0</v>
      </c>
    </row>
    <row r="128" spans="1:7">
      <c r="A128" s="13">
        <v>2110</v>
      </c>
      <c r="B128" s="13" t="s">
        <v>46</v>
      </c>
      <c r="C128" s="8"/>
      <c r="D128" s="8">
        <f>+C127</f>
        <v>1325000</v>
      </c>
    </row>
    <row r="131" spans="1:7">
      <c r="A131" s="92" t="s">
        <v>17</v>
      </c>
      <c r="B131" s="92"/>
      <c r="C131" s="92"/>
      <c r="D131" s="92"/>
      <c r="E131" s="92"/>
      <c r="F131" s="92"/>
      <c r="G131" s="92"/>
    </row>
    <row r="132" spans="1:7">
      <c r="A132" s="92"/>
      <c r="B132" s="92"/>
      <c r="C132" s="92"/>
      <c r="D132" s="92"/>
      <c r="E132" s="92"/>
      <c r="F132" s="92"/>
      <c r="G132" s="92"/>
    </row>
    <row r="133" spans="1:7" ht="15.75" thickBot="1"/>
    <row r="134" spans="1:7" ht="15.75" thickBot="1">
      <c r="A134" s="86" t="s">
        <v>18</v>
      </c>
      <c r="B134" s="87" t="s">
        <v>19</v>
      </c>
      <c r="C134" s="88" t="s">
        <v>20</v>
      </c>
      <c r="D134" s="89" t="s">
        <v>21</v>
      </c>
    </row>
    <row r="135" spans="1:7">
      <c r="A135" s="76">
        <v>5135</v>
      </c>
      <c r="B135" s="76" t="s">
        <v>47</v>
      </c>
      <c r="C135" s="77">
        <v>45750</v>
      </c>
      <c r="D135" s="77">
        <v>0</v>
      </c>
    </row>
    <row r="136" spans="1:7">
      <c r="A136" s="13">
        <v>1110</v>
      </c>
      <c r="B136" s="13" t="s">
        <v>22</v>
      </c>
      <c r="C136" s="8"/>
      <c r="D136" s="8">
        <f>+C135</f>
        <v>45750</v>
      </c>
    </row>
  </sheetData>
  <mergeCells count="12">
    <mergeCell ref="A97:G98"/>
    <mergeCell ref="A106:G107"/>
    <mergeCell ref="A114:G115"/>
    <mergeCell ref="A122:G123"/>
    <mergeCell ref="A131:G132"/>
    <mergeCell ref="A65:G66"/>
    <mergeCell ref="A73:G74"/>
    <mergeCell ref="A81:G82"/>
    <mergeCell ref="A89:G90"/>
    <mergeCell ref="A1:G2"/>
    <mergeCell ref="A49:G50"/>
    <mergeCell ref="A57:G5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12" workbookViewId="0">
      <selection activeCell="B15" sqref="B15"/>
    </sheetView>
  </sheetViews>
  <sheetFormatPr baseColWidth="10" defaultRowHeight="15"/>
  <cols>
    <col min="2" max="2" width="33" bestFit="1" customWidth="1"/>
    <col min="3" max="4" width="16" style="1" bestFit="1" customWidth="1"/>
  </cols>
  <sheetData>
    <row r="2" spans="1:5" ht="16.5">
      <c r="A2" s="63"/>
      <c r="B2" s="63"/>
      <c r="C2" s="64"/>
      <c r="D2" s="64"/>
    </row>
    <row r="3" spans="1:5" ht="15.75" customHeight="1">
      <c r="A3" s="93" t="s">
        <v>106</v>
      </c>
      <c r="B3" s="93"/>
      <c r="C3" s="93"/>
      <c r="D3" s="93"/>
      <c r="E3" s="4"/>
    </row>
    <row r="4" spans="1:5" ht="15.75" customHeight="1">
      <c r="A4" s="93" t="s">
        <v>49</v>
      </c>
      <c r="B4" s="93"/>
      <c r="C4" s="93"/>
      <c r="D4" s="93"/>
      <c r="E4" s="4"/>
    </row>
    <row r="5" spans="1:5" ht="16.5" customHeight="1">
      <c r="A5" s="93" t="s">
        <v>81</v>
      </c>
      <c r="B5" s="93"/>
      <c r="C5" s="93"/>
      <c r="D5" s="93"/>
      <c r="E5" s="4"/>
    </row>
    <row r="6" spans="1:5" ht="15.75" thickBot="1"/>
    <row r="7" spans="1:5" ht="16.5" thickBot="1">
      <c r="A7" s="65" t="s">
        <v>107</v>
      </c>
      <c r="B7" s="66" t="s">
        <v>108</v>
      </c>
      <c r="C7" s="67" t="s">
        <v>109</v>
      </c>
      <c r="D7" s="68" t="s">
        <v>21</v>
      </c>
    </row>
    <row r="8" spans="1:5" ht="15.75">
      <c r="A8" s="15">
        <v>1105</v>
      </c>
      <c r="B8" s="16" t="s">
        <v>88</v>
      </c>
      <c r="C8" s="17">
        <f>+'BALANCE GENERAL'!D11</f>
        <v>150000</v>
      </c>
      <c r="D8" s="18"/>
    </row>
    <row r="9" spans="1:5" ht="15.75">
      <c r="A9" s="15">
        <v>1110</v>
      </c>
      <c r="B9" s="16" t="s">
        <v>89</v>
      </c>
      <c r="C9" s="17">
        <f>+'BALANCE GENERAL'!D12</f>
        <v>3078939</v>
      </c>
      <c r="D9" s="18"/>
    </row>
    <row r="10" spans="1:5" ht="15.75">
      <c r="A10" s="15">
        <v>1235</v>
      </c>
      <c r="B10" s="16" t="s">
        <v>110</v>
      </c>
      <c r="C10" s="17">
        <f>+'BALANCE GENERAL'!D13</f>
        <v>4905000</v>
      </c>
      <c r="D10" s="18"/>
    </row>
    <row r="11" spans="1:5" ht="15.75">
      <c r="A11" s="15">
        <v>1305</v>
      </c>
      <c r="B11" s="16" t="s">
        <v>111</v>
      </c>
      <c r="C11" s="17">
        <f>+'BALANCE GENERAL'!D15</f>
        <v>965380</v>
      </c>
      <c r="D11" s="18"/>
    </row>
    <row r="12" spans="1:5" ht="15.75">
      <c r="A12" s="15">
        <v>1435</v>
      </c>
      <c r="B12" s="16" t="s">
        <v>112</v>
      </c>
      <c r="C12" s="17">
        <f>+'BALANCE GENERAL'!D17</f>
        <v>54456</v>
      </c>
      <c r="D12" s="18"/>
    </row>
    <row r="13" spans="1:5" ht="15.75">
      <c r="A13" s="15">
        <v>1512</v>
      </c>
      <c r="B13" s="16" t="s">
        <v>113</v>
      </c>
      <c r="C13" s="17">
        <f>+'BALANCE GENERAL'!D19</f>
        <v>14480</v>
      </c>
      <c r="D13" s="18"/>
    </row>
    <row r="14" spans="1:5" ht="15.75">
      <c r="A14" s="15">
        <v>1516</v>
      </c>
      <c r="B14" s="16" t="s">
        <v>114</v>
      </c>
      <c r="C14" s="17">
        <f>+'BALANCE GENERAL'!D20</f>
        <v>950000</v>
      </c>
      <c r="D14" s="18"/>
    </row>
    <row r="15" spans="1:5" ht="30.75">
      <c r="A15" s="15">
        <v>17</v>
      </c>
      <c r="B15" s="73" t="s">
        <v>137</v>
      </c>
      <c r="C15" s="17">
        <f>+'BALANCE GENERAL'!D21</f>
        <v>160000</v>
      </c>
      <c r="D15" s="18"/>
    </row>
    <row r="16" spans="1:5" ht="15.75">
      <c r="A16" s="15">
        <v>1584</v>
      </c>
      <c r="B16" s="16" t="s">
        <v>92</v>
      </c>
      <c r="C16" s="17">
        <f>+'BALANCE GENERAL'!D22</f>
        <v>360000</v>
      </c>
      <c r="D16" s="18"/>
    </row>
    <row r="17" spans="1:4" ht="15.75">
      <c r="A17" s="15">
        <v>1805</v>
      </c>
      <c r="B17" s="16" t="s">
        <v>93</v>
      </c>
      <c r="C17" s="17">
        <f>+'BALANCE GENERAL'!D23</f>
        <v>2306000</v>
      </c>
      <c r="D17" s="18"/>
    </row>
    <row r="18" spans="1:4" ht="15.75">
      <c r="A18" s="15">
        <v>1895</v>
      </c>
      <c r="B18" s="16" t="s">
        <v>70</v>
      </c>
      <c r="C18" s="17">
        <f>+'BALANCE GENERAL'!D24</f>
        <v>34180</v>
      </c>
      <c r="D18" s="18"/>
    </row>
    <row r="19" spans="1:4" ht="15.75">
      <c r="A19" s="15">
        <v>2105</v>
      </c>
      <c r="B19" s="16" t="s">
        <v>97</v>
      </c>
      <c r="C19" s="19"/>
      <c r="D19" s="20">
        <f>+'BALANCE GENERAL'!D30</f>
        <v>580000</v>
      </c>
    </row>
    <row r="20" spans="1:4" ht="15.75">
      <c r="A20" s="15">
        <v>2110</v>
      </c>
      <c r="B20" s="16" t="s">
        <v>98</v>
      </c>
      <c r="C20" s="19"/>
      <c r="D20" s="20">
        <f>+'BALANCE GENERAL'!D31</f>
        <v>1485000</v>
      </c>
    </row>
    <row r="21" spans="1:4" ht="15.75">
      <c r="A21" s="15">
        <v>2115</v>
      </c>
      <c r="B21" s="16" t="s">
        <v>52</v>
      </c>
      <c r="C21" s="19"/>
      <c r="D21" s="20">
        <f>+'BALANCE GENERAL'!D32</f>
        <v>950000</v>
      </c>
    </row>
    <row r="22" spans="1:4" ht="15.75">
      <c r="A22" s="15">
        <v>311501</v>
      </c>
      <c r="B22" s="16" t="s">
        <v>115</v>
      </c>
      <c r="C22" s="19"/>
      <c r="D22" s="20">
        <v>1250000</v>
      </c>
    </row>
    <row r="23" spans="1:4" ht="15.75">
      <c r="A23" s="15">
        <v>311502</v>
      </c>
      <c r="B23" s="16" t="s">
        <v>116</v>
      </c>
      <c r="C23" s="19"/>
      <c r="D23" s="20">
        <v>34180</v>
      </c>
    </row>
    <row r="24" spans="1:4" ht="15.75">
      <c r="A24" s="15">
        <v>311503</v>
      </c>
      <c r="B24" s="16" t="s">
        <v>117</v>
      </c>
      <c r="C24" s="19"/>
      <c r="D24" s="20">
        <v>4905000</v>
      </c>
    </row>
    <row r="25" spans="1:4" ht="15.75">
      <c r="A25" s="15">
        <v>311504</v>
      </c>
      <c r="B25" s="16" t="s">
        <v>118</v>
      </c>
      <c r="C25" s="19"/>
      <c r="D25" s="20">
        <v>145380</v>
      </c>
    </row>
    <row r="26" spans="1:4" ht="15.75">
      <c r="A26" s="15">
        <v>311505</v>
      </c>
      <c r="B26" s="16" t="s">
        <v>119</v>
      </c>
      <c r="C26" s="19"/>
      <c r="D26" s="20">
        <v>456389</v>
      </c>
    </row>
    <row r="27" spans="1:4" ht="15.75">
      <c r="A27" s="15">
        <v>311506</v>
      </c>
      <c r="B27" s="16" t="s">
        <v>120</v>
      </c>
      <c r="C27" s="19"/>
      <c r="D27" s="20">
        <v>54456</v>
      </c>
    </row>
    <row r="28" spans="1:4" ht="15.75">
      <c r="A28" s="15">
        <v>311507</v>
      </c>
      <c r="B28" s="16" t="s">
        <v>92</v>
      </c>
      <c r="C28" s="19"/>
      <c r="D28" s="20">
        <v>360000</v>
      </c>
    </row>
    <row r="29" spans="1:4" ht="15.75">
      <c r="A29" s="15">
        <v>311508</v>
      </c>
      <c r="B29" s="16" t="s">
        <v>121</v>
      </c>
      <c r="C29" s="19"/>
      <c r="D29" s="20">
        <v>14480</v>
      </c>
    </row>
    <row r="30" spans="1:4" ht="15.75">
      <c r="A30" s="15">
        <v>311509</v>
      </c>
      <c r="B30" s="16" t="s">
        <v>93</v>
      </c>
      <c r="C30" s="19"/>
      <c r="D30" s="20">
        <v>1726000</v>
      </c>
    </row>
    <row r="31" spans="1:4" ht="16.5" thickBot="1">
      <c r="A31" s="15">
        <v>3605</v>
      </c>
      <c r="B31" s="16" t="s">
        <v>123</v>
      </c>
      <c r="C31" s="19"/>
      <c r="D31" s="20">
        <f>+'ESTADO DE RESULTADOS'!D39</f>
        <v>1017550</v>
      </c>
    </row>
    <row r="32" spans="1:4" ht="16.5" thickBot="1">
      <c r="A32" s="69"/>
      <c r="B32" s="70" t="s">
        <v>122</v>
      </c>
      <c r="C32" s="71">
        <f>SUM(C8:C31)</f>
        <v>12978435</v>
      </c>
      <c r="D32" s="72">
        <f>SUM(D19:D31)</f>
        <v>12978435</v>
      </c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25" workbookViewId="0">
      <selection activeCell="E20" sqref="E20"/>
    </sheetView>
  </sheetViews>
  <sheetFormatPr baseColWidth="10" defaultRowHeight="15"/>
  <cols>
    <col min="1" max="1" width="37.42578125" style="2" customWidth="1"/>
    <col min="2" max="2" width="31.5703125" style="2" customWidth="1"/>
    <col min="3" max="3" width="11.42578125" style="2"/>
    <col min="4" max="4" width="20.42578125" style="3" bestFit="1" customWidth="1"/>
    <col min="5" max="16384" width="11.42578125" style="2"/>
  </cols>
  <sheetData>
    <row r="2" spans="1:7" ht="15.75" thickBot="1"/>
    <row r="3" spans="1:7" ht="15.75">
      <c r="A3" s="95" t="s">
        <v>80</v>
      </c>
      <c r="B3" s="96"/>
      <c r="C3" s="96"/>
      <c r="D3" s="97"/>
      <c r="E3" s="4"/>
      <c r="F3" s="4"/>
    </row>
    <row r="4" spans="1:7" ht="15.75">
      <c r="A4" s="98" t="s">
        <v>49</v>
      </c>
      <c r="B4" s="99"/>
      <c r="C4" s="99"/>
      <c r="D4" s="100"/>
      <c r="E4" s="4"/>
      <c r="F4" s="4"/>
    </row>
    <row r="5" spans="1:7" ht="15.75">
      <c r="A5" s="98" t="s">
        <v>81</v>
      </c>
      <c r="B5" s="99"/>
      <c r="C5" s="99"/>
      <c r="D5" s="100"/>
      <c r="E5" s="4"/>
      <c r="F5" s="4"/>
    </row>
    <row r="6" spans="1:7" ht="16.5" thickBot="1">
      <c r="A6" s="101" t="s">
        <v>82</v>
      </c>
      <c r="B6" s="102"/>
      <c r="C6" s="102"/>
      <c r="D6" s="103"/>
      <c r="E6" s="4"/>
      <c r="F6" s="4"/>
    </row>
    <row r="7" spans="1:7" ht="15.75">
      <c r="A7" s="108"/>
      <c r="B7" s="109"/>
      <c r="C7" s="109"/>
      <c r="D7" s="110"/>
    </row>
    <row r="8" spans="1:7" ht="15.75">
      <c r="A8" s="105" t="s">
        <v>50</v>
      </c>
      <c r="B8" s="105"/>
      <c r="C8" s="105" t="s">
        <v>95</v>
      </c>
      <c r="D8" s="105"/>
    </row>
    <row r="9" spans="1:7" ht="15.75">
      <c r="A9" s="49"/>
      <c r="B9" s="49"/>
      <c r="C9" s="107">
        <v>2022</v>
      </c>
      <c r="D9" s="107"/>
    </row>
    <row r="10" spans="1:7" ht="15.75">
      <c r="A10" s="106" t="s">
        <v>83</v>
      </c>
      <c r="B10" s="106"/>
      <c r="C10" s="50"/>
      <c r="D10" s="51">
        <f>+D11+D12+D13</f>
        <v>8133939</v>
      </c>
      <c r="G10" s="48"/>
    </row>
    <row r="11" spans="1:7">
      <c r="A11" s="33" t="s">
        <v>88</v>
      </c>
      <c r="B11" s="52"/>
      <c r="C11" s="53"/>
      <c r="D11" s="34">
        <f>+DESARROLLO!C62</f>
        <v>150000</v>
      </c>
    </row>
    <row r="12" spans="1:7">
      <c r="A12" s="33" t="s">
        <v>89</v>
      </c>
      <c r="B12" s="52"/>
      <c r="C12" s="53"/>
      <c r="D12" s="34">
        <f>1250000+DESARROLLO!C70+DESARROLLO!C86-DESARROLLO!D94-DESARROLLO!D103+DESARROLLO!C127-DESARROLLO!D136+DESARROLLO!C20</f>
        <v>3078939</v>
      </c>
    </row>
    <row r="13" spans="1:7">
      <c r="A13" s="33" t="s">
        <v>110</v>
      </c>
      <c r="B13" s="52"/>
      <c r="C13" s="53"/>
      <c r="D13" s="34">
        <f>4905000</f>
        <v>4905000</v>
      </c>
    </row>
    <row r="14" spans="1:7" ht="15.75">
      <c r="A14" s="106" t="s">
        <v>84</v>
      </c>
      <c r="B14" s="106"/>
      <c r="C14" s="54"/>
      <c r="D14" s="55">
        <v>965380</v>
      </c>
    </row>
    <row r="15" spans="1:7">
      <c r="A15" s="33" t="s">
        <v>85</v>
      </c>
      <c r="B15" s="52"/>
      <c r="C15" s="53"/>
      <c r="D15" s="34">
        <f>145380+DESARROLLO!C54</f>
        <v>965380</v>
      </c>
    </row>
    <row r="16" spans="1:7">
      <c r="A16" s="33" t="s">
        <v>86</v>
      </c>
      <c r="B16" s="52"/>
      <c r="C16" s="53"/>
      <c r="D16" s="34">
        <v>0</v>
      </c>
    </row>
    <row r="17" spans="1:5" ht="15.75">
      <c r="A17" s="56" t="s">
        <v>87</v>
      </c>
      <c r="B17" s="57"/>
      <c r="C17" s="54"/>
      <c r="D17" s="55">
        <v>54456</v>
      </c>
    </row>
    <row r="18" spans="1:5" ht="15.75">
      <c r="A18" s="56" t="s">
        <v>94</v>
      </c>
      <c r="B18" s="54"/>
      <c r="C18" s="54"/>
      <c r="D18" s="55">
        <f>SUM(D19:D23)</f>
        <v>3790480</v>
      </c>
    </row>
    <row r="19" spans="1:5">
      <c r="A19" s="33" t="s">
        <v>90</v>
      </c>
      <c r="B19" s="52"/>
      <c r="C19" s="53"/>
      <c r="D19" s="34">
        <v>14480</v>
      </c>
    </row>
    <row r="20" spans="1:5">
      <c r="A20" s="33" t="s">
        <v>91</v>
      </c>
      <c r="B20" s="52"/>
      <c r="C20" s="53"/>
      <c r="D20" s="34">
        <f>+DESARROLLO!C118</f>
        <v>950000</v>
      </c>
      <c r="E20" s="3"/>
    </row>
    <row r="21" spans="1:5">
      <c r="A21" s="33" t="s">
        <v>138</v>
      </c>
      <c r="B21" s="52"/>
      <c r="C21" s="53"/>
      <c r="D21" s="34">
        <f>+DESARROLLO!C77</f>
        <v>160000</v>
      </c>
    </row>
    <row r="22" spans="1:5">
      <c r="A22" s="33" t="s">
        <v>92</v>
      </c>
      <c r="B22" s="52"/>
      <c r="C22" s="53"/>
      <c r="D22" s="34">
        <v>360000</v>
      </c>
    </row>
    <row r="23" spans="1:5" ht="15.75">
      <c r="A23" s="56" t="s">
        <v>93</v>
      </c>
      <c r="B23" s="57"/>
      <c r="C23" s="54"/>
      <c r="D23" s="55">
        <f>1726000+580000</f>
        <v>2306000</v>
      </c>
    </row>
    <row r="24" spans="1:5" ht="15.75">
      <c r="A24" s="56" t="s">
        <v>53</v>
      </c>
      <c r="B24" s="56"/>
      <c r="C24" s="58"/>
      <c r="D24" s="59">
        <v>34180</v>
      </c>
    </row>
    <row r="25" spans="1:5">
      <c r="A25" s="53"/>
      <c r="B25" s="53"/>
      <c r="C25" s="53"/>
      <c r="D25" s="34"/>
    </row>
    <row r="26" spans="1:5" ht="15.75">
      <c r="A26" s="94" t="s">
        <v>51</v>
      </c>
      <c r="B26" s="94"/>
      <c r="C26" s="60"/>
      <c r="D26" s="61">
        <f>+D10+D14+D17+D18+D24</f>
        <v>12978435</v>
      </c>
    </row>
    <row r="27" spans="1:5" ht="15.75">
      <c r="A27" s="49"/>
      <c r="B27" s="49"/>
      <c r="C27" s="53"/>
      <c r="D27" s="40"/>
    </row>
    <row r="28" spans="1:5" ht="15.75">
      <c r="A28" s="105" t="s">
        <v>96</v>
      </c>
      <c r="B28" s="105"/>
      <c r="C28" s="105" t="s">
        <v>95</v>
      </c>
      <c r="D28" s="105"/>
    </row>
    <row r="29" spans="1:5">
      <c r="A29" s="53"/>
      <c r="B29" s="53"/>
      <c r="C29" s="53"/>
      <c r="D29" s="34"/>
    </row>
    <row r="30" spans="1:5">
      <c r="A30" s="104" t="s">
        <v>97</v>
      </c>
      <c r="B30" s="104"/>
      <c r="C30" s="53"/>
      <c r="D30" s="34">
        <f>+DESARROLLO!D111</f>
        <v>580000</v>
      </c>
    </row>
    <row r="31" spans="1:5">
      <c r="A31" s="104" t="s">
        <v>98</v>
      </c>
      <c r="B31" s="104"/>
      <c r="C31" s="53"/>
      <c r="D31" s="34">
        <f>+DESARROLLO!D78+DESARROLLO!D128</f>
        <v>1485000</v>
      </c>
    </row>
    <row r="32" spans="1:5">
      <c r="A32" s="104" t="s">
        <v>52</v>
      </c>
      <c r="B32" s="104"/>
      <c r="C32" s="53"/>
      <c r="D32" s="34">
        <f>+DESARROLLO!D119</f>
        <v>950000</v>
      </c>
    </row>
    <row r="33" spans="1:4">
      <c r="A33" s="53"/>
      <c r="B33" s="53"/>
      <c r="C33" s="53"/>
      <c r="D33" s="34"/>
    </row>
    <row r="34" spans="1:4" ht="15.75">
      <c r="A34" s="94" t="s">
        <v>99</v>
      </c>
      <c r="B34" s="94"/>
      <c r="C34" s="62"/>
      <c r="D34" s="61">
        <f>SUM(D30:D33)</f>
        <v>3015000</v>
      </c>
    </row>
    <row r="35" spans="1:4">
      <c r="A35" s="53"/>
      <c r="B35" s="53"/>
      <c r="C35" s="53"/>
      <c r="D35" s="34"/>
    </row>
    <row r="36" spans="1:4" ht="15.75">
      <c r="A36" s="105" t="s">
        <v>100</v>
      </c>
      <c r="B36" s="105"/>
      <c r="C36" s="105" t="s">
        <v>95</v>
      </c>
      <c r="D36" s="105"/>
    </row>
    <row r="37" spans="1:4">
      <c r="A37" s="53" t="s">
        <v>101</v>
      </c>
      <c r="B37" s="53"/>
      <c r="C37" s="53"/>
      <c r="D37" s="34">
        <f>+DESARROLLO!C5+DESARROLLO!C10+DESARROLLO!C15+DESARROLLO!C20+DESARROLLO!C25+DESARROLLO!C30+DESARROLLO!C35+DESARROLLO!C40+DESARROLLO!C45</f>
        <v>8945885</v>
      </c>
    </row>
    <row r="38" spans="1:4">
      <c r="A38" s="53" t="s">
        <v>102</v>
      </c>
      <c r="B38" s="53"/>
      <c r="C38" s="53"/>
      <c r="D38" s="34">
        <f>+'ESTADO DE RESULTADOS'!D39</f>
        <v>1017550</v>
      </c>
    </row>
    <row r="39" spans="1:4">
      <c r="A39" s="53"/>
      <c r="B39" s="53"/>
      <c r="C39" s="53"/>
      <c r="D39" s="34"/>
    </row>
    <row r="40" spans="1:4" ht="15.75">
      <c r="A40" s="94" t="s">
        <v>103</v>
      </c>
      <c r="B40" s="94"/>
      <c r="C40" s="62"/>
      <c r="D40" s="61">
        <f>SUM(D37:D39)</f>
        <v>9963435</v>
      </c>
    </row>
    <row r="41" spans="1:4" ht="15.75">
      <c r="A41" s="94" t="s">
        <v>104</v>
      </c>
      <c r="B41" s="94"/>
      <c r="C41" s="62"/>
      <c r="D41" s="61">
        <f>+D34+D40</f>
        <v>12978435</v>
      </c>
    </row>
    <row r="46" spans="1:4">
      <c r="A46" s="2" t="s">
        <v>134</v>
      </c>
      <c r="C46" s="2" t="s">
        <v>135</v>
      </c>
    </row>
    <row r="47" spans="1:4">
      <c r="A47" s="2" t="s">
        <v>105</v>
      </c>
      <c r="C47" s="2" t="s">
        <v>136</v>
      </c>
    </row>
  </sheetData>
  <mergeCells count="21">
    <mergeCell ref="A10:B10"/>
    <mergeCell ref="A8:B8"/>
    <mergeCell ref="C8:D8"/>
    <mergeCell ref="C9:D9"/>
    <mergeCell ref="A7:D7"/>
    <mergeCell ref="A41:B41"/>
    <mergeCell ref="A3:D3"/>
    <mergeCell ref="A4:D4"/>
    <mergeCell ref="A5:D5"/>
    <mergeCell ref="A6:D6"/>
    <mergeCell ref="A32:B32"/>
    <mergeCell ref="A34:B34"/>
    <mergeCell ref="A36:B36"/>
    <mergeCell ref="C36:D36"/>
    <mergeCell ref="A40:B40"/>
    <mergeCell ref="A28:B28"/>
    <mergeCell ref="C28:D28"/>
    <mergeCell ref="A26:B26"/>
    <mergeCell ref="A30:B30"/>
    <mergeCell ref="A31:B31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0" workbookViewId="0">
      <selection activeCell="A2" sqref="A2:D5"/>
    </sheetView>
  </sheetViews>
  <sheetFormatPr baseColWidth="10" defaultRowHeight="15"/>
  <cols>
    <col min="1" max="1" width="11.42578125" style="5"/>
    <col min="2" max="3" width="32.5703125" style="5" customWidth="1"/>
    <col min="4" max="4" width="14.5703125" style="6" bestFit="1" customWidth="1"/>
    <col min="5" max="16384" width="11.42578125" style="5"/>
  </cols>
  <sheetData>
    <row r="1" spans="1:6" ht="15.75" thickBot="1"/>
    <row r="2" spans="1:6" ht="15.75">
      <c r="A2" s="115" t="s">
        <v>56</v>
      </c>
      <c r="B2" s="116"/>
      <c r="C2" s="116"/>
      <c r="D2" s="117"/>
    </row>
    <row r="3" spans="1:6" ht="15.75" customHeight="1">
      <c r="A3" s="118" t="s">
        <v>49</v>
      </c>
      <c r="B3" s="119"/>
      <c r="C3" s="119"/>
      <c r="D3" s="120"/>
    </row>
    <row r="4" spans="1:6" ht="15.75">
      <c r="A4" s="118">
        <v>800094752</v>
      </c>
      <c r="B4" s="119"/>
      <c r="C4" s="119"/>
      <c r="D4" s="120"/>
    </row>
    <row r="5" spans="1:6" ht="15.75" customHeight="1" thickBot="1">
      <c r="A5" s="121" t="s">
        <v>57</v>
      </c>
      <c r="B5" s="122"/>
      <c r="C5" s="122"/>
      <c r="D5" s="123"/>
    </row>
    <row r="6" spans="1:6">
      <c r="A6" s="28"/>
      <c r="B6" s="28"/>
      <c r="C6" s="28"/>
      <c r="D6" s="25"/>
    </row>
    <row r="7" spans="1:6" ht="16.5" thickBot="1">
      <c r="A7" s="26"/>
      <c r="B7" s="26"/>
      <c r="C7" s="26"/>
      <c r="D7" s="27">
        <v>2022</v>
      </c>
    </row>
    <row r="8" spans="1:6" ht="16.5" thickBot="1">
      <c r="A8" s="124" t="s">
        <v>58</v>
      </c>
      <c r="B8" s="125"/>
      <c r="C8" s="29"/>
      <c r="D8" s="30">
        <f>+D9</f>
        <v>1197000</v>
      </c>
      <c r="E8" s="2"/>
      <c r="F8" s="2"/>
    </row>
    <row r="9" spans="1:6">
      <c r="A9" s="113" t="s">
        <v>59</v>
      </c>
      <c r="B9" s="113"/>
      <c r="C9" s="31"/>
      <c r="D9" s="32">
        <f>+DESARROLLO!D53+DESARROLLO!D61+DESARROLLO!D69+DESARROLLO!D85</f>
        <v>1197000</v>
      </c>
      <c r="E9" s="2"/>
      <c r="F9" s="2"/>
    </row>
    <row r="10" spans="1:6">
      <c r="A10" s="104" t="s">
        <v>60</v>
      </c>
      <c r="B10" s="104"/>
      <c r="C10" s="33"/>
      <c r="D10" s="34">
        <f>+D9</f>
        <v>1197000</v>
      </c>
      <c r="E10" s="2"/>
      <c r="F10" s="2"/>
    </row>
    <row r="11" spans="1:6">
      <c r="A11" s="104" t="s">
        <v>61</v>
      </c>
      <c r="B11" s="104"/>
      <c r="C11" s="33"/>
      <c r="D11" s="34">
        <v>0</v>
      </c>
      <c r="E11" s="2"/>
      <c r="F11" s="2"/>
    </row>
    <row r="12" spans="1:6" ht="16.5" thickBot="1">
      <c r="A12" s="35"/>
      <c r="B12" s="35"/>
      <c r="C12" s="35"/>
      <c r="D12" s="36"/>
      <c r="E12" s="2"/>
      <c r="F12" s="2"/>
    </row>
    <row r="13" spans="1:6" ht="16.5" thickBot="1">
      <c r="A13" s="126" t="s">
        <v>62</v>
      </c>
      <c r="B13" s="127"/>
      <c r="C13" s="37"/>
      <c r="D13" s="38">
        <f>SUM(D14:D23)</f>
        <v>179450</v>
      </c>
      <c r="E13" s="2"/>
      <c r="F13" s="2"/>
    </row>
    <row r="14" spans="1:6" ht="15.75">
      <c r="A14" s="113" t="s">
        <v>63</v>
      </c>
      <c r="B14" s="113"/>
      <c r="C14" s="31"/>
      <c r="D14" s="39"/>
      <c r="E14" s="2"/>
      <c r="F14" s="2"/>
    </row>
    <row r="15" spans="1:6" ht="15.75">
      <c r="A15" s="104" t="s">
        <v>64</v>
      </c>
      <c r="B15" s="104"/>
      <c r="C15" s="33"/>
      <c r="D15" s="40"/>
      <c r="E15" s="2"/>
      <c r="F15" s="2"/>
    </row>
    <row r="16" spans="1:6">
      <c r="A16" s="104" t="s">
        <v>65</v>
      </c>
      <c r="B16" s="104"/>
      <c r="C16" s="33"/>
      <c r="D16" s="34">
        <f>+DESARROLLO!C102</f>
        <v>76900</v>
      </c>
      <c r="E16" s="2"/>
      <c r="F16" s="2"/>
    </row>
    <row r="17" spans="1:6">
      <c r="A17" s="104" t="s">
        <v>66</v>
      </c>
      <c r="B17" s="104"/>
      <c r="C17" s="33"/>
      <c r="D17" s="34"/>
      <c r="E17" s="2"/>
      <c r="F17" s="2"/>
    </row>
    <row r="18" spans="1:6">
      <c r="A18" s="104" t="s">
        <v>67</v>
      </c>
      <c r="B18" s="104"/>
      <c r="C18" s="33"/>
      <c r="D18" s="34">
        <f>+DESARROLLO!C135</f>
        <v>45750</v>
      </c>
      <c r="E18" s="2"/>
      <c r="F18" s="2"/>
    </row>
    <row r="19" spans="1:6">
      <c r="A19" s="104" t="s">
        <v>68</v>
      </c>
      <c r="B19" s="104"/>
      <c r="C19" s="33"/>
      <c r="D19" s="34">
        <f>+DESARROLLO!C93</f>
        <v>56800</v>
      </c>
      <c r="E19" s="2"/>
      <c r="F19" s="2"/>
    </row>
    <row r="20" spans="1:6" ht="15.75">
      <c r="A20" s="104" t="s">
        <v>69</v>
      </c>
      <c r="B20" s="104"/>
      <c r="C20" s="33"/>
      <c r="D20" s="40"/>
      <c r="E20" s="2"/>
      <c r="F20" s="2"/>
    </row>
    <row r="21" spans="1:6" ht="15.75">
      <c r="A21" s="104" t="s">
        <v>70</v>
      </c>
      <c r="B21" s="104"/>
      <c r="C21" s="33"/>
      <c r="D21" s="40"/>
      <c r="E21" s="2"/>
      <c r="F21" s="2"/>
    </row>
    <row r="22" spans="1:6" ht="15.75">
      <c r="A22" s="104" t="s">
        <v>71</v>
      </c>
      <c r="B22" s="104"/>
      <c r="C22" s="33"/>
      <c r="D22" s="40"/>
      <c r="E22" s="2"/>
      <c r="F22" s="2"/>
    </row>
    <row r="23" spans="1:6" ht="15.75">
      <c r="A23" s="104" t="s">
        <v>72</v>
      </c>
      <c r="B23" s="104"/>
      <c r="C23" s="33"/>
      <c r="D23" s="40"/>
      <c r="E23" s="2"/>
      <c r="F23" s="2"/>
    </row>
    <row r="24" spans="1:6" ht="16.5" thickBot="1">
      <c r="A24" s="35"/>
      <c r="B24" s="35"/>
      <c r="C24" s="35"/>
      <c r="D24" s="41"/>
      <c r="E24" s="2"/>
      <c r="F24" s="2"/>
    </row>
    <row r="25" spans="1:6" ht="16.5" thickBot="1">
      <c r="A25" s="111" t="s">
        <v>73</v>
      </c>
      <c r="B25" s="112"/>
      <c r="C25" s="42"/>
      <c r="D25" s="43">
        <v>0</v>
      </c>
      <c r="E25" s="2"/>
      <c r="F25" s="2"/>
    </row>
    <row r="26" spans="1:6">
      <c r="A26" s="113" t="s">
        <v>74</v>
      </c>
      <c r="B26" s="113"/>
      <c r="C26" s="31"/>
      <c r="D26" s="32">
        <v>0</v>
      </c>
      <c r="E26" s="2"/>
      <c r="F26" s="2"/>
    </row>
    <row r="27" spans="1:6">
      <c r="A27" s="104" t="s">
        <v>70</v>
      </c>
      <c r="B27" s="104"/>
      <c r="C27" s="33"/>
      <c r="D27" s="34">
        <v>0</v>
      </c>
      <c r="E27" s="2"/>
      <c r="F27" s="2"/>
    </row>
    <row r="28" spans="1:6" ht="15.75" thickBot="1">
      <c r="A28" s="44"/>
      <c r="B28" s="44"/>
      <c r="C28" s="44"/>
      <c r="D28" s="36"/>
      <c r="E28" s="2"/>
      <c r="F28" s="2"/>
    </row>
    <row r="29" spans="1:6" ht="16.5" thickBot="1">
      <c r="A29" s="111" t="s">
        <v>75</v>
      </c>
      <c r="B29" s="112"/>
      <c r="C29" s="42"/>
      <c r="D29" s="43">
        <v>0</v>
      </c>
      <c r="E29" s="2"/>
      <c r="F29" s="2"/>
    </row>
    <row r="30" spans="1:6">
      <c r="A30" s="113" t="s">
        <v>74</v>
      </c>
      <c r="B30" s="113"/>
      <c r="C30" s="31"/>
      <c r="D30" s="32">
        <v>0</v>
      </c>
      <c r="E30" s="2"/>
      <c r="F30" s="2"/>
    </row>
    <row r="31" spans="1:6">
      <c r="A31" s="104" t="s">
        <v>70</v>
      </c>
      <c r="B31" s="104"/>
      <c r="C31" s="33"/>
      <c r="D31" s="34">
        <v>0</v>
      </c>
      <c r="E31" s="2"/>
      <c r="F31" s="2"/>
    </row>
    <row r="32" spans="1:6" ht="15.75" thickBot="1">
      <c r="A32" s="44"/>
      <c r="B32" s="44"/>
      <c r="C32" s="44"/>
      <c r="D32" s="36"/>
      <c r="E32" s="2"/>
      <c r="F32" s="2"/>
    </row>
    <row r="33" spans="1:6" ht="16.5" thickBot="1">
      <c r="A33" s="111" t="s">
        <v>48</v>
      </c>
      <c r="B33" s="112"/>
      <c r="C33" s="42"/>
      <c r="D33" s="43">
        <v>0</v>
      </c>
      <c r="E33" s="2"/>
      <c r="F33" s="2"/>
    </row>
    <row r="34" spans="1:6">
      <c r="A34" s="113" t="s">
        <v>76</v>
      </c>
      <c r="B34" s="113"/>
      <c r="C34" s="31"/>
      <c r="D34" s="32">
        <v>0</v>
      </c>
      <c r="E34" s="2"/>
      <c r="F34" s="2"/>
    </row>
    <row r="35" spans="1:6" ht="15.75" thickBot="1">
      <c r="A35" s="44"/>
      <c r="B35" s="44"/>
      <c r="C35" s="44"/>
      <c r="D35" s="36"/>
      <c r="E35" s="2"/>
      <c r="F35" s="2"/>
    </row>
    <row r="36" spans="1:6" ht="16.5" thickBot="1">
      <c r="A36" s="111" t="s">
        <v>77</v>
      </c>
      <c r="B36" s="112"/>
      <c r="C36" s="42"/>
      <c r="D36" s="43">
        <v>0</v>
      </c>
      <c r="E36" s="2"/>
      <c r="F36" s="2"/>
    </row>
    <row r="37" spans="1:6">
      <c r="A37" s="113" t="s">
        <v>78</v>
      </c>
      <c r="B37" s="113"/>
      <c r="C37" s="31"/>
      <c r="D37" s="32">
        <v>0</v>
      </c>
      <c r="E37" s="2"/>
      <c r="F37" s="2"/>
    </row>
    <row r="38" spans="1:6">
      <c r="A38" s="33"/>
      <c r="B38" s="33"/>
      <c r="C38" s="33"/>
      <c r="D38" s="34"/>
      <c r="E38" s="2"/>
      <c r="F38" s="2"/>
    </row>
    <row r="39" spans="1:6" ht="15.75">
      <c r="A39" s="114" t="s">
        <v>79</v>
      </c>
      <c r="B39" s="114"/>
      <c r="C39" s="45"/>
      <c r="D39" s="40">
        <f>+D8-D13-D25-D29-D33-D36</f>
        <v>1017550</v>
      </c>
      <c r="E39" s="2"/>
      <c r="F39" s="2"/>
    </row>
    <row r="40" spans="1:6" ht="15.75">
      <c r="A40" s="45"/>
      <c r="B40" s="45"/>
      <c r="C40" s="45"/>
      <c r="D40" s="40"/>
      <c r="E40" s="2"/>
      <c r="F40" s="2"/>
    </row>
    <row r="41" spans="1:6" ht="15.75">
      <c r="A41" s="45"/>
      <c r="B41" s="45"/>
      <c r="C41" s="45"/>
      <c r="D41" s="40"/>
      <c r="E41" s="2"/>
      <c r="F41" s="2"/>
    </row>
    <row r="42" spans="1:6">
      <c r="A42" s="46"/>
      <c r="B42" s="46"/>
      <c r="C42" s="46"/>
      <c r="D42" s="47"/>
      <c r="E42" s="2"/>
      <c r="F42" s="2"/>
    </row>
    <row r="43" spans="1:6">
      <c r="A43" s="2" t="s">
        <v>134</v>
      </c>
      <c r="B43" s="2"/>
      <c r="C43" s="2"/>
      <c r="D43" s="2" t="s">
        <v>135</v>
      </c>
      <c r="E43" s="3"/>
      <c r="F43" s="2"/>
    </row>
    <row r="44" spans="1:6">
      <c r="A44" s="2" t="s">
        <v>105</v>
      </c>
      <c r="B44" s="2"/>
      <c r="C44" s="2"/>
      <c r="D44" s="2" t="s">
        <v>136</v>
      </c>
      <c r="E44" s="3"/>
      <c r="F44" s="2"/>
    </row>
  </sheetData>
  <mergeCells count="30">
    <mergeCell ref="A9:B9"/>
    <mergeCell ref="A13:B13"/>
    <mergeCell ref="A26:B26"/>
    <mergeCell ref="A10:B10"/>
    <mergeCell ref="A11:B1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A2:D2"/>
    <mergeCell ref="A3:D3"/>
    <mergeCell ref="A4:D4"/>
    <mergeCell ref="A5:D5"/>
    <mergeCell ref="A8:B8"/>
    <mergeCell ref="A27:B27"/>
    <mergeCell ref="A29:B29"/>
    <mergeCell ref="A36:B36"/>
    <mergeCell ref="A37:B37"/>
    <mergeCell ref="A39:B39"/>
    <mergeCell ref="A30:B30"/>
    <mergeCell ref="A31:B31"/>
    <mergeCell ref="A33:B33"/>
    <mergeCell ref="A34:B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TALLER</vt:lpstr>
      <vt:lpstr>DESARROLLO</vt:lpstr>
      <vt:lpstr>BALANCE DE PRUEBA</vt:lpstr>
      <vt:lpstr>BALANCE GENERAL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Vannesa Vergara Celin</dc:creator>
  <cp:lastModifiedBy>Usuario</cp:lastModifiedBy>
  <cp:lastPrinted>2023-09-20T18:35:42Z</cp:lastPrinted>
  <dcterms:created xsi:type="dcterms:W3CDTF">2023-09-19T19:01:59Z</dcterms:created>
  <dcterms:modified xsi:type="dcterms:W3CDTF">2023-09-26T02:17:38Z</dcterms:modified>
</cp:coreProperties>
</file>